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<sst xmlns="http://schemas.openxmlformats.org/spreadsheetml/2006/main" count="363" uniqueCount="158">
  <si>
    <t>ОТЧЕТ ОБ ИСПОЛНЕНИИ БЮДЖЕТА</t>
  </si>
  <si>
    <t>КОДЫ</t>
  </si>
  <si>
    <t xml:space="preserve">Форма по ОКУД </t>
  </si>
  <si>
    <t>0503117</t>
  </si>
  <si>
    <t>на 1 февраля 2016 г.</t>
  </si>
  <si>
    <t xml:space="preserve">Дата </t>
  </si>
  <si>
    <t>Наименование финансового органа</t>
  </si>
  <si>
    <t>ФУ администрации МО Новокубанский район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</si>
  <si>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</si>
  <si>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</si>
  <si>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</si>
  <si>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</si>
  <si>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Верхнекубанского сельского поселения</t>
  </si>
  <si>
    <t xml:space="preserve">по ОКТМО </t>
  </si>
  <si>
    <t>3234000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</si>
  <si>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</si>
  <si>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</si>
  <si>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</si>
  <si>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</si>
  <si>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</si>
  <si>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</si>
  <si>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</si>
  <si>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</si>
  <si>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</si>
  <si>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</si>
  <si>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</si>
  <si>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</si>
  <si>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</si>
  <si>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</si>
  <si>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</si>
  <si>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</si>
  <si>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</si>
  <si>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</si>
  <si>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</si>
  <si>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</si>
  <si>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</si>
  <si>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</si>
  <si>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</si>
  <si>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</si>
  <si>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</si>
  <si>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</si>
  <si>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</si>
  <si>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</si>
  <si>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</si>
  <si>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</si>
  <si>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</si>
  <si>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</si>
  <si>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</si>
  <si>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</si>
  <si>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</si>
  <si>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</si>
  <si>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</si>
  <si>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</si>
  <si>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</si>
  <si>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</si>
  <si>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</si>
  <si>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</si>
  <si>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</si>
  <si>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</si>
  <si>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</si>
  <si>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</si>
  <si>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</si>
  <si>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</si>
  <si>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</si>
  <si>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</si>
  <si>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</si>
  <si>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</si>
  <si>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</si>
  <si>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</si>
  <si>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</si>
  <si>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Иные межбюджетные трансферты</t>
  </si>
  <si>
    <t>991 0106 5020200190 540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</si>
  <si>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</si>
  <si>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</si>
  <si>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</si>
  <si>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</si>
  <si>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992 0104 5050000190 121</t>
  </si>
  <si>
    <t>Иные выплаты персоналу государственных (муниципальных) органов, за исключением фонда оплаты труда</t>
  </si>
  <si>
    <t>992 0104 5050000190 122</t>
  </si>
  <si>
    <t>992 0104 5050000190 129</t>
  </si>
  <si>
    <t>Прочая закупка товаров, работ и услуг для обеспечения государственных (муниципальных) нужд</t>
  </si>
  <si>
    <t>992 0104 5050000190 244</t>
  </si>
  <si>
    <t>Уплата налога на имущество организаций и земельного налога</t>
  </si>
  <si>
    <t>992 0104 5050000190 851</t>
  </si>
  <si>
    <t>Уплата прочих налогов, сборов</t>
  </si>
  <si>
    <t>992 0104 5050000190 852</t>
  </si>
  <si>
    <t>Уплата иных платежей</t>
  </si>
  <si>
    <t>992 0104 5050000190 853</t>
  </si>
  <si>
    <t>992 0104 5050060190 244</t>
  </si>
  <si>
    <t>992 0107 5010000180 244</t>
  </si>
  <si>
    <t>Резервные средства</t>
  </si>
  <si>
    <t>992 0111 5090110530 870</t>
  </si>
  <si>
    <t>992 0113 1010010200 244</t>
  </si>
  <si>
    <t>992 0113 1310010080 244</t>
  </si>
  <si>
    <t>992 0113 5050010050 244</t>
  </si>
  <si>
    <t>992 0203 5050051180 121</t>
  </si>
  <si>
    <t>992 0203 5050051180 129</t>
  </si>
  <si>
    <t>992 0310 0620010140 244</t>
  </si>
  <si>
    <t>Фонд оплаты труда казенных учреждений</t>
  </si>
  <si>
    <t>992 0401 1410010300 111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</si>
  <si>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</si>
  <si>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992 0401 1410010300 119</t>
  </si>
  <si>
    <t>992 0401 1410010310 111</t>
  </si>
  <si>
    <t>992 0401 1410010310 119</t>
  </si>
  <si>
    <t>992 0401 1410010320 111</t>
  </si>
  <si>
    <t>992 0401 1410010320 119</t>
  </si>
  <si>
    <t>992 0401 1410010330 111</t>
  </si>
  <si>
    <t>992 0401 1410010330 119</t>
  </si>
  <si>
    <t>992 0409 0420010360 244</t>
  </si>
  <si>
    <t>992 0409 0440010350 244</t>
  </si>
  <si>
    <t>992 0412 0910010170 244</t>
  </si>
  <si>
    <t>992 0502 0510010390 244</t>
  </si>
  <si>
    <t>992 0502 0520010480 244</t>
  </si>
  <si>
    <t>992 0503 0540110410 244</t>
  </si>
  <si>
    <t>992 0503 0540310410 244</t>
  </si>
  <si>
    <t>992 0503 0540410410 244</t>
  </si>
  <si>
    <t>992 0707 0310310250 244</t>
  </si>
  <si>
    <t>992 0801 0710000590 111</t>
  </si>
  <si>
    <t>Иные выплаты персоналу казенных учреждений, за исключением фонда оплаты труда</t>
  </si>
  <si>
    <t>992 0801 0710000590 112</t>
  </si>
  <si>
    <t>992 0801 0710000590 119</t>
  </si>
  <si>
    <t>992 0801 0710000590 244</t>
  </si>
  <si>
    <t>992 0801 0710000590 851</t>
  </si>
  <si>
    <t>992 0801 0710000590 852</t>
  </si>
  <si>
    <t>992 0801 0710000590 853</t>
  </si>
  <si>
    <t>992 0801 0710010230 244</t>
  </si>
  <si>
    <t>992 0801 07100S0120 111</t>
  </si>
  <si>
    <t>992 0801 07100S0120 119</t>
  </si>
  <si>
    <t>Пособия, компенсации, меры социальной поддержки по публичным нормативным обязательствам</t>
  </si>
  <si>
    <t>992 1001 0210040010 313</t>
  </si>
  <si>
    <t>992 1003 1610010490 244</t>
  </si>
  <si>
    <t>992 1101 0810010120 244</t>
  </si>
  <si>
    <t>992 1202 1210010270 244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</si>
  <si>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</si>
  <si>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</si>
  <si>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</si>
  <si>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</si>
  <si>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</si>
  <si>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</si>
  <si>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</si>
  <si>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</si>
  <si>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</si>
  <si>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</si>
  <si>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</si>
  <si>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</si>
  <si>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</si>
  <si>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</si>
  <si>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</si>
  <si>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</si>
  <si>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</si>
  <si>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</si>
  <si>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</si>
  <si>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</si>
  <si>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 xml:space="preserve">   5 февраля 2016 г.   </t>
  </si>
  <si>
    <t>И.о. Главы Верхнекубанского сельского поселения Новокубанского района</t>
  </si>
  <si>
    <t>А.В. Брежнев</t>
  </si>
  <si>
    <t>Главный бухгалтер</t>
  </si>
  <si>
    <t>М.Ю. Попова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</si>
</sst>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94">
      <selection activeCell="O113" sqref="O11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42401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22828500</f>
        <v>22828500</v>
      </c>
      <c r="J12" s="26">
        <f>715460.18</f>
        <v>715460.18</v>
      </c>
      <c r="K12" s="26"/>
      <c r="L12" s="26"/>
      <c r="M12" s="26"/>
      <c r="N12" s="27">
        <f>22113039.82</f>
        <v>22113039.82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925000</f>
        <v>925000</v>
      </c>
      <c r="J13" s="31">
        <f>68664.94</f>
        <v>68664.94</v>
      </c>
      <c r="K13" s="31"/>
      <c r="L13" s="31"/>
      <c r="M13" s="31"/>
      <c r="N13" s="32">
        <f>856335.06</f>
        <v>856335.06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15000</f>
        <v>15000</v>
      </c>
      <c r="J14" s="31">
        <f>1112.77</f>
        <v>1112.77</v>
      </c>
      <c r="K14" s="31"/>
      <c r="L14" s="31"/>
      <c r="M14" s="31"/>
      <c r="N14" s="32">
        <f>13887.23</f>
        <v>13887.23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1599300</f>
        <v>1599300</v>
      </c>
      <c r="J15" s="31">
        <f>119922.41</f>
        <v>119922.41</v>
      </c>
      <c r="K15" s="31"/>
      <c r="L15" s="31"/>
      <c r="M15" s="31"/>
      <c r="N15" s="32">
        <f>1479377.59</f>
        <v>1479377.59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3" t="s">
        <v>45</v>
      </c>
      <c r="J16" s="31">
        <f>-8891.81</f>
        <v>-8891.81</v>
      </c>
      <c r="K16" s="31"/>
      <c r="L16" s="31"/>
      <c r="M16" s="31"/>
      <c r="N16" s="32">
        <f>0</f>
        <v>0</v>
      </c>
      <c r="O16" s="32"/>
    </row>
    <row r="17" spans="1:15" s="1" customFormat="1" ht="45" customHeight="1">
      <c r="A17" s="28" t="s">
        <v>46</v>
      </c>
      <c r="B17" s="28"/>
      <c r="C17" s="28"/>
      <c r="D17" s="28"/>
      <c r="E17" s="28"/>
      <c r="F17" s="28"/>
      <c r="G17" s="29" t="s">
        <v>35</v>
      </c>
      <c r="H17" s="29" t="s">
        <v>47</v>
      </c>
      <c r="I17" s="30">
        <f>5500000</f>
        <v>5500000</v>
      </c>
      <c r="J17" s="31">
        <f>357528.47</f>
        <v>357528.47</v>
      </c>
      <c r="K17" s="31"/>
      <c r="L17" s="31"/>
      <c r="M17" s="31"/>
      <c r="N17" s="32">
        <f>5142471.53</f>
        <v>5142471.53</v>
      </c>
      <c r="O17" s="32"/>
    </row>
    <row r="18" spans="1:15" s="1" customFormat="1" ht="54.75" customHeight="1">
      <c r="A18" s="28" t="s">
        <v>48</v>
      </c>
      <c r="B18" s="28"/>
      <c r="C18" s="28"/>
      <c r="D18" s="28"/>
      <c r="E18" s="28"/>
      <c r="F18" s="28"/>
      <c r="G18" s="29" t="s">
        <v>35</v>
      </c>
      <c r="H18" s="29" t="s">
        <v>49</v>
      </c>
      <c r="I18" s="33" t="s">
        <v>45</v>
      </c>
      <c r="J18" s="31">
        <f>198.07</f>
        <v>198.07</v>
      </c>
      <c r="K18" s="31"/>
      <c r="L18" s="31"/>
      <c r="M18" s="31"/>
      <c r="N18" s="32">
        <f>0</f>
        <v>0</v>
      </c>
      <c r="O18" s="32"/>
    </row>
    <row r="19" spans="1:15" s="1" customFormat="1" ht="13.5" customHeight="1">
      <c r="A19" s="28" t="s">
        <v>50</v>
      </c>
      <c r="B19" s="28"/>
      <c r="C19" s="28"/>
      <c r="D19" s="28"/>
      <c r="E19" s="28"/>
      <c r="F19" s="28"/>
      <c r="G19" s="29" t="s">
        <v>35</v>
      </c>
      <c r="H19" s="29" t="s">
        <v>51</v>
      </c>
      <c r="I19" s="30">
        <f>20000</f>
        <v>20000</v>
      </c>
      <c r="J19" s="31">
        <f>8108.5</f>
        <v>8108.5</v>
      </c>
      <c r="K19" s="31"/>
      <c r="L19" s="31"/>
      <c r="M19" s="31"/>
      <c r="N19" s="32">
        <f>11891.5</f>
        <v>11891.5</v>
      </c>
      <c r="O19" s="32"/>
    </row>
    <row r="20" spans="1:15" s="1" customFormat="1" ht="24" customHeight="1">
      <c r="A20" s="28" t="s">
        <v>52</v>
      </c>
      <c r="B20" s="28"/>
      <c r="C20" s="28"/>
      <c r="D20" s="28"/>
      <c r="E20" s="28"/>
      <c r="F20" s="28"/>
      <c r="G20" s="29" t="s">
        <v>35</v>
      </c>
      <c r="H20" s="29" t="s">
        <v>53</v>
      </c>
      <c r="I20" s="30">
        <f>350000</f>
        <v>350000</v>
      </c>
      <c r="J20" s="31">
        <f>546.04</f>
        <v>546.04</v>
      </c>
      <c r="K20" s="31"/>
      <c r="L20" s="31"/>
      <c r="M20" s="31"/>
      <c r="N20" s="32">
        <f>349453.96</f>
        <v>349453.96</v>
      </c>
      <c r="O20" s="32"/>
    </row>
    <row r="21" spans="1:15" s="1" customFormat="1" ht="24" customHeight="1">
      <c r="A21" s="28" t="s">
        <v>54</v>
      </c>
      <c r="B21" s="28"/>
      <c r="C21" s="28"/>
      <c r="D21" s="28"/>
      <c r="E21" s="28"/>
      <c r="F21" s="28"/>
      <c r="G21" s="29" t="s">
        <v>35</v>
      </c>
      <c r="H21" s="29" t="s">
        <v>55</v>
      </c>
      <c r="I21" s="30">
        <f>10700000</f>
        <v>10700000</v>
      </c>
      <c r="J21" s="31">
        <f>132843</f>
        <v>132843</v>
      </c>
      <c r="K21" s="31"/>
      <c r="L21" s="31"/>
      <c r="M21" s="31"/>
      <c r="N21" s="32">
        <f>10567157</f>
        <v>10567157</v>
      </c>
      <c r="O21" s="32"/>
    </row>
    <row r="22" spans="1:15" s="1" customFormat="1" ht="24" customHeight="1">
      <c r="A22" s="28" t="s">
        <v>56</v>
      </c>
      <c r="B22" s="28"/>
      <c r="C22" s="28"/>
      <c r="D22" s="28"/>
      <c r="E22" s="28"/>
      <c r="F22" s="28"/>
      <c r="G22" s="29" t="s">
        <v>35</v>
      </c>
      <c r="H22" s="29" t="s">
        <v>57</v>
      </c>
      <c r="I22" s="30">
        <f>3500000</f>
        <v>3500000</v>
      </c>
      <c r="J22" s="31">
        <f>34827.79</f>
        <v>34827.79</v>
      </c>
      <c r="K22" s="31"/>
      <c r="L22" s="31"/>
      <c r="M22" s="31"/>
      <c r="N22" s="32">
        <f>3465172.21</f>
        <v>3465172.21</v>
      </c>
      <c r="O22" s="32"/>
    </row>
    <row r="23" spans="1:15" s="1" customFormat="1" ht="24" customHeight="1">
      <c r="A23" s="28" t="s">
        <v>58</v>
      </c>
      <c r="B23" s="28"/>
      <c r="C23" s="28"/>
      <c r="D23" s="28"/>
      <c r="E23" s="28"/>
      <c r="F23" s="28"/>
      <c r="G23" s="29" t="s">
        <v>35</v>
      </c>
      <c r="H23" s="29" t="s">
        <v>59</v>
      </c>
      <c r="I23" s="30">
        <f>25000</f>
        <v>25000</v>
      </c>
      <c r="J23" s="31">
        <f>500</f>
        <v>500</v>
      </c>
      <c r="K23" s="31"/>
      <c r="L23" s="31"/>
      <c r="M23" s="31"/>
      <c r="N23" s="32">
        <f>24500</f>
        <v>24500</v>
      </c>
      <c r="O23" s="32"/>
    </row>
    <row r="24" spans="1:15" s="1" customFormat="1" ht="24" customHeight="1">
      <c r="A24" s="28" t="s">
        <v>60</v>
      </c>
      <c r="B24" s="28"/>
      <c r="C24" s="28"/>
      <c r="D24" s="28"/>
      <c r="E24" s="28"/>
      <c r="F24" s="28"/>
      <c r="G24" s="29" t="s">
        <v>35</v>
      </c>
      <c r="H24" s="29" t="s">
        <v>61</v>
      </c>
      <c r="I24" s="33" t="s">
        <v>45</v>
      </c>
      <c r="J24" s="31">
        <f>100</f>
        <v>100</v>
      </c>
      <c r="K24" s="31"/>
      <c r="L24" s="31"/>
      <c r="M24" s="31"/>
      <c r="N24" s="32">
        <f>0</f>
        <v>0</v>
      </c>
      <c r="O24" s="32"/>
    </row>
    <row r="25" spans="1:15" s="1" customFormat="1" ht="24" customHeight="1">
      <c r="A25" s="28" t="s">
        <v>62</v>
      </c>
      <c r="B25" s="28"/>
      <c r="C25" s="28"/>
      <c r="D25" s="28"/>
      <c r="E25" s="28"/>
      <c r="F25" s="28"/>
      <c r="G25" s="29" t="s">
        <v>35</v>
      </c>
      <c r="H25" s="29" t="s">
        <v>63</v>
      </c>
      <c r="I25" s="30">
        <f>190400</f>
        <v>190400</v>
      </c>
      <c r="J25" s="34" t="s">
        <v>45</v>
      </c>
      <c r="K25" s="34"/>
      <c r="L25" s="34"/>
      <c r="M25" s="34"/>
      <c r="N25" s="32">
        <f>190400</f>
        <v>190400</v>
      </c>
      <c r="O25" s="32"/>
    </row>
    <row r="26" spans="1:15" s="1" customFormat="1" ht="24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0">
        <f>3800</f>
        <v>3800</v>
      </c>
      <c r="J26" s="34" t="s">
        <v>45</v>
      </c>
      <c r="K26" s="34"/>
      <c r="L26" s="34"/>
      <c r="M26" s="34"/>
      <c r="N26" s="32">
        <f>3800</f>
        <v>3800</v>
      </c>
      <c r="O26" s="32"/>
    </row>
    <row r="27" spans="1:15" s="1" customFormat="1" ht="13.5" customHeight="1">
      <c r="A27" s="35" t="s">
        <v>10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s="1" customFormat="1" ht="13.5" customHeight="1">
      <c r="A28" s="12" t="s">
        <v>66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" customFormat="1" ht="34.5" customHeight="1">
      <c r="A29" s="13" t="s">
        <v>22</v>
      </c>
      <c r="B29" s="13"/>
      <c r="C29" s="13"/>
      <c r="D29" s="13"/>
      <c r="E29" s="13"/>
      <c r="F29" s="13"/>
      <c r="G29" s="14" t="s">
        <v>23</v>
      </c>
      <c r="H29" s="14" t="s">
        <v>67</v>
      </c>
      <c r="I29" s="15" t="s">
        <v>25</v>
      </c>
      <c r="J29" s="16" t="s">
        <v>26</v>
      </c>
      <c r="K29" s="16"/>
      <c r="L29" s="16"/>
      <c r="M29" s="16"/>
      <c r="N29" s="17" t="s">
        <v>27</v>
      </c>
      <c r="O29" s="17"/>
    </row>
    <row r="30" spans="1:15" s="1" customFormat="1" ht="13.5" customHeight="1">
      <c r="A30" s="18" t="s">
        <v>28</v>
      </c>
      <c r="B30" s="18"/>
      <c r="C30" s="18"/>
      <c r="D30" s="18"/>
      <c r="E30" s="18"/>
      <c r="F30" s="18"/>
      <c r="G30" s="19" t="s">
        <v>29</v>
      </c>
      <c r="H30" s="19" t="s">
        <v>30</v>
      </c>
      <c r="I30" s="20" t="s">
        <v>31</v>
      </c>
      <c r="J30" s="21" t="s">
        <v>32</v>
      </c>
      <c r="K30" s="21"/>
      <c r="L30" s="21"/>
      <c r="M30" s="21"/>
      <c r="N30" s="22" t="s">
        <v>33</v>
      </c>
      <c r="O30" s="22"/>
    </row>
    <row r="31" spans="1:15" s="1" customFormat="1" ht="13.5" customHeight="1">
      <c r="A31" s="23" t="s">
        <v>68</v>
      </c>
      <c r="B31" s="23"/>
      <c r="C31" s="23"/>
      <c r="D31" s="23"/>
      <c r="E31" s="23"/>
      <c r="F31" s="23"/>
      <c r="G31" s="24" t="s">
        <v>69</v>
      </c>
      <c r="H31" s="24" t="s">
        <v>36</v>
      </c>
      <c r="I31" s="25">
        <f>23772021.81</f>
        <v>23772021.81</v>
      </c>
      <c r="J31" s="26">
        <f>759189.02</f>
        <v>759189.02</v>
      </c>
      <c r="K31" s="26"/>
      <c r="L31" s="26"/>
      <c r="M31" s="26"/>
      <c r="N31" s="27">
        <f>23012832.79</f>
        <v>23012832.79</v>
      </c>
      <c r="O31" s="27"/>
    </row>
    <row r="32" spans="1:15" s="1" customFormat="1" ht="13.5" customHeight="1">
      <c r="A32" s="36" t="s">
        <v>70</v>
      </c>
      <c r="B32" s="36"/>
      <c r="C32" s="36"/>
      <c r="D32" s="36"/>
      <c r="E32" s="36"/>
      <c r="F32" s="36"/>
      <c r="G32" s="37" t="s">
        <v>69</v>
      </c>
      <c r="H32" s="37" t="s">
        <v>71</v>
      </c>
      <c r="I32" s="38">
        <f>1550</f>
        <v>1550</v>
      </c>
      <c r="J32" s="39" t="s">
        <v>45</v>
      </c>
      <c r="K32" s="39"/>
      <c r="L32" s="39"/>
      <c r="M32" s="39"/>
      <c r="N32" s="40">
        <f>1550</f>
        <v>1550</v>
      </c>
      <c r="O32" s="40"/>
    </row>
    <row r="33" spans="1:15" s="1" customFormat="1" ht="13.5" customHeight="1">
      <c r="A33" s="36" t="s">
        <v>72</v>
      </c>
      <c r="B33" s="36"/>
      <c r="C33" s="36"/>
      <c r="D33" s="36"/>
      <c r="E33" s="36"/>
      <c r="F33" s="36"/>
      <c r="G33" s="37" t="s">
        <v>69</v>
      </c>
      <c r="H33" s="37" t="s">
        <v>73</v>
      </c>
      <c r="I33" s="38">
        <f>452620</f>
        <v>452620</v>
      </c>
      <c r="J33" s="39" t="s">
        <v>45</v>
      </c>
      <c r="K33" s="39"/>
      <c r="L33" s="39"/>
      <c r="M33" s="39"/>
      <c r="N33" s="40">
        <f>452620</f>
        <v>452620</v>
      </c>
      <c r="O33" s="40"/>
    </row>
    <row r="34" spans="1:15" s="1" customFormat="1" ht="33.75" customHeight="1">
      <c r="A34" s="36" t="s">
        <v>74</v>
      </c>
      <c r="B34" s="36"/>
      <c r="C34" s="36"/>
      <c r="D34" s="36"/>
      <c r="E34" s="36"/>
      <c r="F34" s="36"/>
      <c r="G34" s="37" t="s">
        <v>69</v>
      </c>
      <c r="H34" s="37" t="s">
        <v>75</v>
      </c>
      <c r="I34" s="38">
        <f>135780</f>
        <v>135780</v>
      </c>
      <c r="J34" s="39" t="s">
        <v>45</v>
      </c>
      <c r="K34" s="39"/>
      <c r="L34" s="39"/>
      <c r="M34" s="39"/>
      <c r="N34" s="40">
        <f>135780</f>
        <v>135780</v>
      </c>
      <c r="O34" s="40"/>
    </row>
    <row r="35" spans="1:15" s="1" customFormat="1" ht="13.5" customHeight="1">
      <c r="A35" s="36" t="s">
        <v>72</v>
      </c>
      <c r="B35" s="36"/>
      <c r="C35" s="36"/>
      <c r="D35" s="36"/>
      <c r="E35" s="36"/>
      <c r="F35" s="36"/>
      <c r="G35" s="37" t="s">
        <v>69</v>
      </c>
      <c r="H35" s="37" t="s">
        <v>76</v>
      </c>
      <c r="I35" s="38">
        <f>3207150</f>
        <v>3207150</v>
      </c>
      <c r="J35" s="41">
        <f>324972.57</f>
        <v>324972.57</v>
      </c>
      <c r="K35" s="41"/>
      <c r="L35" s="41"/>
      <c r="M35" s="41"/>
      <c r="N35" s="40">
        <f>2882177.43</f>
        <v>2882177.43</v>
      </c>
      <c r="O35" s="40"/>
    </row>
    <row r="36" spans="1:15" s="1" customFormat="1" ht="24" customHeight="1">
      <c r="A36" s="36" t="s">
        <v>77</v>
      </c>
      <c r="B36" s="36"/>
      <c r="C36" s="36"/>
      <c r="D36" s="36"/>
      <c r="E36" s="36"/>
      <c r="F36" s="36"/>
      <c r="G36" s="37" t="s">
        <v>69</v>
      </c>
      <c r="H36" s="37" t="s">
        <v>78</v>
      </c>
      <c r="I36" s="38">
        <f>6500</f>
        <v>6500</v>
      </c>
      <c r="J36" s="41">
        <f>6500</f>
        <v>6500</v>
      </c>
      <c r="K36" s="41"/>
      <c r="L36" s="41"/>
      <c r="M36" s="41"/>
      <c r="N36" s="40">
        <f>0</f>
        <v>0</v>
      </c>
      <c r="O36" s="40"/>
    </row>
    <row r="37" spans="1:15" s="1" customFormat="1" ht="33.75" customHeight="1">
      <c r="A37" s="36" t="s">
        <v>74</v>
      </c>
      <c r="B37" s="36"/>
      <c r="C37" s="36"/>
      <c r="D37" s="36"/>
      <c r="E37" s="36"/>
      <c r="F37" s="36"/>
      <c r="G37" s="37" t="s">
        <v>69</v>
      </c>
      <c r="H37" s="37" t="s">
        <v>79</v>
      </c>
      <c r="I37" s="38">
        <f>962850</f>
        <v>962850</v>
      </c>
      <c r="J37" s="41">
        <f>79616.04</f>
        <v>79616.04</v>
      </c>
      <c r="K37" s="41"/>
      <c r="L37" s="41"/>
      <c r="M37" s="41"/>
      <c r="N37" s="40">
        <f>883233.96</f>
        <v>883233.96</v>
      </c>
      <c r="O37" s="40"/>
    </row>
    <row r="38" spans="1:15" s="1" customFormat="1" ht="24" customHeight="1">
      <c r="A38" s="36" t="s">
        <v>80</v>
      </c>
      <c r="B38" s="36"/>
      <c r="C38" s="36"/>
      <c r="D38" s="36"/>
      <c r="E38" s="36"/>
      <c r="F38" s="36"/>
      <c r="G38" s="37" t="s">
        <v>69</v>
      </c>
      <c r="H38" s="37" t="s">
        <v>81</v>
      </c>
      <c r="I38" s="38">
        <f>105000</f>
        <v>105000</v>
      </c>
      <c r="J38" s="39" t="s">
        <v>45</v>
      </c>
      <c r="K38" s="39"/>
      <c r="L38" s="39"/>
      <c r="M38" s="39"/>
      <c r="N38" s="40">
        <f>105000</f>
        <v>105000</v>
      </c>
      <c r="O38" s="40"/>
    </row>
    <row r="39" spans="1:15" s="1" customFormat="1" ht="13.5" customHeight="1">
      <c r="A39" s="36" t="s">
        <v>82</v>
      </c>
      <c r="B39" s="36"/>
      <c r="C39" s="36"/>
      <c r="D39" s="36"/>
      <c r="E39" s="36"/>
      <c r="F39" s="36"/>
      <c r="G39" s="37" t="s">
        <v>69</v>
      </c>
      <c r="H39" s="37" t="s">
        <v>83</v>
      </c>
      <c r="I39" s="38">
        <f>25000</f>
        <v>25000</v>
      </c>
      <c r="J39" s="39" t="s">
        <v>45</v>
      </c>
      <c r="K39" s="39"/>
      <c r="L39" s="39"/>
      <c r="M39" s="39"/>
      <c r="N39" s="40">
        <f>25000</f>
        <v>25000</v>
      </c>
      <c r="O39" s="40"/>
    </row>
    <row r="40" spans="1:15" s="1" customFormat="1" ht="13.5" customHeight="1">
      <c r="A40" s="36" t="s">
        <v>84</v>
      </c>
      <c r="B40" s="36"/>
      <c r="C40" s="36"/>
      <c r="D40" s="36"/>
      <c r="E40" s="36"/>
      <c r="F40" s="36"/>
      <c r="G40" s="37" t="s">
        <v>69</v>
      </c>
      <c r="H40" s="37" t="s">
        <v>85</v>
      </c>
      <c r="I40" s="38">
        <f>20000</f>
        <v>20000</v>
      </c>
      <c r="J40" s="41">
        <f>2492.82</f>
        <v>2492.82</v>
      </c>
      <c r="K40" s="41"/>
      <c r="L40" s="41"/>
      <c r="M40" s="41"/>
      <c r="N40" s="40">
        <f>17507.18</f>
        <v>17507.18</v>
      </c>
      <c r="O40" s="40"/>
    </row>
    <row r="41" spans="1:15" s="1" customFormat="1" ht="13.5" customHeight="1">
      <c r="A41" s="36" t="s">
        <v>86</v>
      </c>
      <c r="B41" s="36"/>
      <c r="C41" s="36"/>
      <c r="D41" s="36"/>
      <c r="E41" s="36"/>
      <c r="F41" s="36"/>
      <c r="G41" s="37" t="s">
        <v>69</v>
      </c>
      <c r="H41" s="37" t="s">
        <v>87</v>
      </c>
      <c r="I41" s="38">
        <f>5000</f>
        <v>5000</v>
      </c>
      <c r="J41" s="39" t="s">
        <v>45</v>
      </c>
      <c r="K41" s="39"/>
      <c r="L41" s="39"/>
      <c r="M41" s="39"/>
      <c r="N41" s="40">
        <f>5000</f>
        <v>5000</v>
      </c>
      <c r="O41" s="40"/>
    </row>
    <row r="42" spans="1:15" s="1" customFormat="1" ht="24" customHeight="1">
      <c r="A42" s="36" t="s">
        <v>80</v>
      </c>
      <c r="B42" s="36"/>
      <c r="C42" s="36"/>
      <c r="D42" s="36"/>
      <c r="E42" s="36"/>
      <c r="F42" s="36"/>
      <c r="G42" s="37" t="s">
        <v>69</v>
      </c>
      <c r="H42" s="37" t="s">
        <v>88</v>
      </c>
      <c r="I42" s="38">
        <f>3800</f>
        <v>3800</v>
      </c>
      <c r="J42" s="39" t="s">
        <v>45</v>
      </c>
      <c r="K42" s="39"/>
      <c r="L42" s="39"/>
      <c r="M42" s="39"/>
      <c r="N42" s="40">
        <f>3800</f>
        <v>3800</v>
      </c>
      <c r="O42" s="40"/>
    </row>
    <row r="43" spans="1:15" s="1" customFormat="1" ht="24" customHeight="1">
      <c r="A43" s="36" t="s">
        <v>80</v>
      </c>
      <c r="B43" s="36"/>
      <c r="C43" s="36"/>
      <c r="D43" s="36"/>
      <c r="E43" s="36"/>
      <c r="F43" s="36"/>
      <c r="G43" s="37" t="s">
        <v>69</v>
      </c>
      <c r="H43" s="37" t="s">
        <v>89</v>
      </c>
      <c r="I43" s="38">
        <f>500000</f>
        <v>500000</v>
      </c>
      <c r="J43" s="39" t="s">
        <v>45</v>
      </c>
      <c r="K43" s="39"/>
      <c r="L43" s="39"/>
      <c r="M43" s="39"/>
      <c r="N43" s="40">
        <f>500000</f>
        <v>500000</v>
      </c>
      <c r="O43" s="40"/>
    </row>
    <row r="44" spans="1:15" s="1" customFormat="1" ht="13.5" customHeight="1">
      <c r="A44" s="36" t="s">
        <v>90</v>
      </c>
      <c r="B44" s="36"/>
      <c r="C44" s="36"/>
      <c r="D44" s="36"/>
      <c r="E44" s="36"/>
      <c r="F44" s="36"/>
      <c r="G44" s="37" t="s">
        <v>69</v>
      </c>
      <c r="H44" s="37" t="s">
        <v>91</v>
      </c>
      <c r="I44" s="38">
        <f>100000</f>
        <v>100000</v>
      </c>
      <c r="J44" s="39" t="s">
        <v>45</v>
      </c>
      <c r="K44" s="39"/>
      <c r="L44" s="39"/>
      <c r="M44" s="39"/>
      <c r="N44" s="40">
        <f>100000</f>
        <v>100000</v>
      </c>
      <c r="O44" s="40"/>
    </row>
    <row r="45" spans="1:15" s="1" customFormat="1" ht="24" customHeight="1">
      <c r="A45" s="36" t="s">
        <v>80</v>
      </c>
      <c r="B45" s="36"/>
      <c r="C45" s="36"/>
      <c r="D45" s="36"/>
      <c r="E45" s="36"/>
      <c r="F45" s="36"/>
      <c r="G45" s="37" t="s">
        <v>69</v>
      </c>
      <c r="H45" s="37" t="s">
        <v>92</v>
      </c>
      <c r="I45" s="38">
        <f>50000</f>
        <v>50000</v>
      </c>
      <c r="J45" s="39" t="s">
        <v>45</v>
      </c>
      <c r="K45" s="39"/>
      <c r="L45" s="39"/>
      <c r="M45" s="39"/>
      <c r="N45" s="40">
        <f>50000</f>
        <v>50000</v>
      </c>
      <c r="O45" s="40"/>
    </row>
    <row r="46" spans="1:15" s="1" customFormat="1" ht="24" customHeight="1">
      <c r="A46" s="36" t="s">
        <v>80</v>
      </c>
      <c r="B46" s="36"/>
      <c r="C46" s="36"/>
      <c r="D46" s="36"/>
      <c r="E46" s="36"/>
      <c r="F46" s="36"/>
      <c r="G46" s="37" t="s">
        <v>69</v>
      </c>
      <c r="H46" s="37" t="s">
        <v>93</v>
      </c>
      <c r="I46" s="38">
        <f>300000</f>
        <v>300000</v>
      </c>
      <c r="J46" s="41">
        <f>7688.49</f>
        <v>7688.49</v>
      </c>
      <c r="K46" s="41"/>
      <c r="L46" s="41"/>
      <c r="M46" s="41"/>
      <c r="N46" s="40">
        <f>292311.51</f>
        <v>292311.51</v>
      </c>
      <c r="O46" s="40"/>
    </row>
    <row r="47" spans="1:15" s="1" customFormat="1" ht="24" customHeight="1">
      <c r="A47" s="36" t="s">
        <v>80</v>
      </c>
      <c r="B47" s="36"/>
      <c r="C47" s="36"/>
      <c r="D47" s="36"/>
      <c r="E47" s="36"/>
      <c r="F47" s="36"/>
      <c r="G47" s="37" t="s">
        <v>69</v>
      </c>
      <c r="H47" s="37" t="s">
        <v>94</v>
      </c>
      <c r="I47" s="38">
        <f>204550</f>
        <v>204550</v>
      </c>
      <c r="J47" s="39" t="s">
        <v>45</v>
      </c>
      <c r="K47" s="39"/>
      <c r="L47" s="39"/>
      <c r="M47" s="39"/>
      <c r="N47" s="40">
        <f>204550</f>
        <v>204550</v>
      </c>
      <c r="O47" s="40"/>
    </row>
    <row r="48" spans="1:15" s="1" customFormat="1" ht="13.5" customHeight="1">
      <c r="A48" s="36" t="s">
        <v>72</v>
      </c>
      <c r="B48" s="36"/>
      <c r="C48" s="36"/>
      <c r="D48" s="36"/>
      <c r="E48" s="36"/>
      <c r="F48" s="36"/>
      <c r="G48" s="37" t="s">
        <v>69</v>
      </c>
      <c r="H48" s="37" t="s">
        <v>95</v>
      </c>
      <c r="I48" s="38">
        <f>146615</f>
        <v>146615</v>
      </c>
      <c r="J48" s="39" t="s">
        <v>45</v>
      </c>
      <c r="K48" s="39"/>
      <c r="L48" s="39"/>
      <c r="M48" s="39"/>
      <c r="N48" s="40">
        <f>146615</f>
        <v>146615</v>
      </c>
      <c r="O48" s="40"/>
    </row>
    <row r="49" spans="1:15" s="1" customFormat="1" ht="33.75" customHeight="1">
      <c r="A49" s="36" t="s">
        <v>74</v>
      </c>
      <c r="B49" s="36"/>
      <c r="C49" s="36"/>
      <c r="D49" s="36"/>
      <c r="E49" s="36"/>
      <c r="F49" s="36"/>
      <c r="G49" s="37" t="s">
        <v>69</v>
      </c>
      <c r="H49" s="37" t="s">
        <v>96</v>
      </c>
      <c r="I49" s="38">
        <f>43785</f>
        <v>43785</v>
      </c>
      <c r="J49" s="39" t="s">
        <v>45</v>
      </c>
      <c r="K49" s="39"/>
      <c r="L49" s="39"/>
      <c r="M49" s="39"/>
      <c r="N49" s="40">
        <f>43785</f>
        <v>43785</v>
      </c>
      <c r="O49" s="40"/>
    </row>
    <row r="50" spans="1:15" s="1" customFormat="1" ht="24" customHeight="1">
      <c r="A50" s="36" t="s">
        <v>80</v>
      </c>
      <c r="B50" s="36"/>
      <c r="C50" s="36"/>
      <c r="D50" s="36"/>
      <c r="E50" s="36"/>
      <c r="F50" s="36"/>
      <c r="G50" s="37" t="s">
        <v>69</v>
      </c>
      <c r="H50" s="37" t="s">
        <v>97</v>
      </c>
      <c r="I50" s="38">
        <f>50000</f>
        <v>50000</v>
      </c>
      <c r="J50" s="39" t="s">
        <v>45</v>
      </c>
      <c r="K50" s="39"/>
      <c r="L50" s="39"/>
      <c r="M50" s="39"/>
      <c r="N50" s="40">
        <f>50000</f>
        <v>50000</v>
      </c>
      <c r="O50" s="40"/>
    </row>
    <row r="51" spans="1:15" s="1" customFormat="1" ht="13.5" customHeight="1">
      <c r="A51" s="36" t="s">
        <v>98</v>
      </c>
      <c r="B51" s="36"/>
      <c r="C51" s="36"/>
      <c r="D51" s="36"/>
      <c r="E51" s="36"/>
      <c r="F51" s="36"/>
      <c r="G51" s="37" t="s">
        <v>69</v>
      </c>
      <c r="H51" s="37" t="s">
        <v>99</v>
      </c>
      <c r="I51" s="38">
        <f>73000</f>
        <v>73000</v>
      </c>
      <c r="J51" s="39" t="s">
        <v>45</v>
      </c>
      <c r="K51" s="39"/>
      <c r="L51" s="39"/>
      <c r="M51" s="39"/>
      <c r="N51" s="40">
        <f>73000</f>
        <v>73000</v>
      </c>
      <c r="O51" s="40"/>
    </row>
    <row r="52" spans="1:15" s="1" customFormat="1" ht="24" customHeight="1">
      <c r="A52" s="36" t="s">
        <v>100</v>
      </c>
      <c r="B52" s="36"/>
      <c r="C52" s="36"/>
      <c r="D52" s="36"/>
      <c r="E52" s="36"/>
      <c r="F52" s="36"/>
      <c r="G52" s="37" t="s">
        <v>69</v>
      </c>
      <c r="H52" s="37" t="s">
        <v>101</v>
      </c>
      <c r="I52" s="38">
        <f>22000</f>
        <v>22000</v>
      </c>
      <c r="J52" s="39" t="s">
        <v>45</v>
      </c>
      <c r="K52" s="39"/>
      <c r="L52" s="39"/>
      <c r="M52" s="39"/>
      <c r="N52" s="40">
        <f>22000</f>
        <v>22000</v>
      </c>
      <c r="O52" s="40"/>
    </row>
    <row r="53" spans="1:15" s="1" customFormat="1" ht="13.5" customHeight="1">
      <c r="A53" s="36" t="s">
        <v>98</v>
      </c>
      <c r="B53" s="36"/>
      <c r="C53" s="36"/>
      <c r="D53" s="36"/>
      <c r="E53" s="36"/>
      <c r="F53" s="36"/>
      <c r="G53" s="37" t="s">
        <v>69</v>
      </c>
      <c r="H53" s="37" t="s">
        <v>102</v>
      </c>
      <c r="I53" s="38">
        <f>100000</f>
        <v>100000</v>
      </c>
      <c r="J53" s="39" t="s">
        <v>45</v>
      </c>
      <c r="K53" s="39"/>
      <c r="L53" s="39"/>
      <c r="M53" s="39"/>
      <c r="N53" s="40">
        <f>100000</f>
        <v>100000</v>
      </c>
      <c r="O53" s="40"/>
    </row>
    <row r="54" spans="1:15" s="1" customFormat="1" ht="24" customHeight="1">
      <c r="A54" s="36" t="s">
        <v>100</v>
      </c>
      <c r="B54" s="36"/>
      <c r="C54" s="36"/>
      <c r="D54" s="36"/>
      <c r="E54" s="36"/>
      <c r="F54" s="36"/>
      <c r="G54" s="37" t="s">
        <v>69</v>
      </c>
      <c r="H54" s="37" t="s">
        <v>103</v>
      </c>
      <c r="I54" s="38">
        <f>30000</f>
        <v>30000</v>
      </c>
      <c r="J54" s="39" t="s">
        <v>45</v>
      </c>
      <c r="K54" s="39"/>
      <c r="L54" s="39"/>
      <c r="M54" s="39"/>
      <c r="N54" s="40">
        <f>30000</f>
        <v>30000</v>
      </c>
      <c r="O54" s="40"/>
    </row>
    <row r="55" spans="1:15" s="1" customFormat="1" ht="13.5" customHeight="1">
      <c r="A55" s="36" t="s">
        <v>98</v>
      </c>
      <c r="B55" s="36"/>
      <c r="C55" s="36"/>
      <c r="D55" s="36"/>
      <c r="E55" s="36"/>
      <c r="F55" s="36"/>
      <c r="G55" s="37" t="s">
        <v>69</v>
      </c>
      <c r="H55" s="37" t="s">
        <v>104</v>
      </c>
      <c r="I55" s="38">
        <f>11200</f>
        <v>11200</v>
      </c>
      <c r="J55" s="39" t="s">
        <v>45</v>
      </c>
      <c r="K55" s="39"/>
      <c r="L55" s="39"/>
      <c r="M55" s="39"/>
      <c r="N55" s="40">
        <f>11200</f>
        <v>11200</v>
      </c>
      <c r="O55" s="40"/>
    </row>
    <row r="56" spans="1:15" s="1" customFormat="1" ht="24" customHeight="1">
      <c r="A56" s="36" t="s">
        <v>100</v>
      </c>
      <c r="B56" s="36"/>
      <c r="C56" s="36"/>
      <c r="D56" s="36"/>
      <c r="E56" s="36"/>
      <c r="F56" s="36"/>
      <c r="G56" s="37" t="s">
        <v>69</v>
      </c>
      <c r="H56" s="37" t="s">
        <v>105</v>
      </c>
      <c r="I56" s="38">
        <f>3300</f>
        <v>3300</v>
      </c>
      <c r="J56" s="39" t="s">
        <v>45</v>
      </c>
      <c r="K56" s="39"/>
      <c r="L56" s="39"/>
      <c r="M56" s="39"/>
      <c r="N56" s="40">
        <f>3300</f>
        <v>3300</v>
      </c>
      <c r="O56" s="40"/>
    </row>
    <row r="57" spans="1:15" s="1" customFormat="1" ht="13.5" customHeight="1">
      <c r="A57" s="36" t="s">
        <v>98</v>
      </c>
      <c r="B57" s="36"/>
      <c r="C57" s="36"/>
      <c r="D57" s="36"/>
      <c r="E57" s="36"/>
      <c r="F57" s="36"/>
      <c r="G57" s="37" t="s">
        <v>69</v>
      </c>
      <c r="H57" s="37" t="s">
        <v>106</v>
      </c>
      <c r="I57" s="38">
        <f>11200</f>
        <v>11200</v>
      </c>
      <c r="J57" s="39" t="s">
        <v>45</v>
      </c>
      <c r="K57" s="39"/>
      <c r="L57" s="39"/>
      <c r="M57" s="39"/>
      <c r="N57" s="40">
        <f>11200</f>
        <v>11200</v>
      </c>
      <c r="O57" s="40"/>
    </row>
    <row r="58" spans="1:15" s="1" customFormat="1" ht="24" customHeight="1">
      <c r="A58" s="36" t="s">
        <v>100</v>
      </c>
      <c r="B58" s="36"/>
      <c r="C58" s="36"/>
      <c r="D58" s="36"/>
      <c r="E58" s="36"/>
      <c r="F58" s="36"/>
      <c r="G58" s="37" t="s">
        <v>69</v>
      </c>
      <c r="H58" s="37" t="s">
        <v>107</v>
      </c>
      <c r="I58" s="38">
        <f>3300</f>
        <v>3300</v>
      </c>
      <c r="J58" s="39" t="s">
        <v>45</v>
      </c>
      <c r="K58" s="39"/>
      <c r="L58" s="39"/>
      <c r="M58" s="39"/>
      <c r="N58" s="40">
        <f>3300</f>
        <v>3300</v>
      </c>
      <c r="O58" s="40"/>
    </row>
    <row r="59" spans="1:15" s="1" customFormat="1" ht="24" customHeight="1">
      <c r="A59" s="36" t="s">
        <v>80</v>
      </c>
      <c r="B59" s="36"/>
      <c r="C59" s="36"/>
      <c r="D59" s="36"/>
      <c r="E59" s="36"/>
      <c r="F59" s="36"/>
      <c r="G59" s="37" t="s">
        <v>69</v>
      </c>
      <c r="H59" s="37" t="s">
        <v>108</v>
      </c>
      <c r="I59" s="38">
        <f>1330073.25</f>
        <v>1330073.25</v>
      </c>
      <c r="J59" s="39" t="s">
        <v>45</v>
      </c>
      <c r="K59" s="39"/>
      <c r="L59" s="39"/>
      <c r="M59" s="39"/>
      <c r="N59" s="40">
        <f>1330073.25</f>
        <v>1330073.25</v>
      </c>
      <c r="O59" s="40"/>
    </row>
    <row r="60" spans="1:15" s="1" customFormat="1" ht="24" customHeight="1">
      <c r="A60" s="36" t="s">
        <v>80</v>
      </c>
      <c r="B60" s="36"/>
      <c r="C60" s="36"/>
      <c r="D60" s="36"/>
      <c r="E60" s="36"/>
      <c r="F60" s="36"/>
      <c r="G60" s="37" t="s">
        <v>69</v>
      </c>
      <c r="H60" s="37" t="s">
        <v>109</v>
      </c>
      <c r="I60" s="38">
        <f>1700000</f>
        <v>1700000</v>
      </c>
      <c r="J60" s="41">
        <f>99799</f>
        <v>99799</v>
      </c>
      <c r="K60" s="41"/>
      <c r="L60" s="41"/>
      <c r="M60" s="41"/>
      <c r="N60" s="40">
        <f>1600201</f>
        <v>1600201</v>
      </c>
      <c r="O60" s="40"/>
    </row>
    <row r="61" spans="1:15" s="1" customFormat="1" ht="24" customHeight="1">
      <c r="A61" s="36" t="s">
        <v>80</v>
      </c>
      <c r="B61" s="36"/>
      <c r="C61" s="36"/>
      <c r="D61" s="36"/>
      <c r="E61" s="36"/>
      <c r="F61" s="36"/>
      <c r="G61" s="37" t="s">
        <v>69</v>
      </c>
      <c r="H61" s="37" t="s">
        <v>110</v>
      </c>
      <c r="I61" s="38">
        <f>50000</f>
        <v>50000</v>
      </c>
      <c r="J61" s="39" t="s">
        <v>45</v>
      </c>
      <c r="K61" s="39"/>
      <c r="L61" s="39"/>
      <c r="M61" s="39"/>
      <c r="N61" s="40">
        <f>50000</f>
        <v>50000</v>
      </c>
      <c r="O61" s="40"/>
    </row>
    <row r="62" spans="1:15" s="1" customFormat="1" ht="24" customHeight="1">
      <c r="A62" s="36" t="s">
        <v>80</v>
      </c>
      <c r="B62" s="36"/>
      <c r="C62" s="36"/>
      <c r="D62" s="36"/>
      <c r="E62" s="36"/>
      <c r="F62" s="36"/>
      <c r="G62" s="37" t="s">
        <v>69</v>
      </c>
      <c r="H62" s="37" t="s">
        <v>111</v>
      </c>
      <c r="I62" s="38">
        <f>652748.56</f>
        <v>652748.56</v>
      </c>
      <c r="J62" s="39" t="s">
        <v>45</v>
      </c>
      <c r="K62" s="39"/>
      <c r="L62" s="39"/>
      <c r="M62" s="39"/>
      <c r="N62" s="40">
        <f>652748.56</f>
        <v>652748.56</v>
      </c>
      <c r="O62" s="40"/>
    </row>
    <row r="63" spans="1:15" s="1" customFormat="1" ht="24" customHeight="1">
      <c r="A63" s="36" t="s">
        <v>80</v>
      </c>
      <c r="B63" s="36"/>
      <c r="C63" s="36"/>
      <c r="D63" s="36"/>
      <c r="E63" s="36"/>
      <c r="F63" s="36"/>
      <c r="G63" s="37" t="s">
        <v>69</v>
      </c>
      <c r="H63" s="37" t="s">
        <v>112</v>
      </c>
      <c r="I63" s="38">
        <f>300000</f>
        <v>300000</v>
      </c>
      <c r="J63" s="39" t="s">
        <v>45</v>
      </c>
      <c r="K63" s="39"/>
      <c r="L63" s="39"/>
      <c r="M63" s="39"/>
      <c r="N63" s="40">
        <f>300000</f>
        <v>300000</v>
      </c>
      <c r="O63" s="40"/>
    </row>
    <row r="64" spans="1:15" s="1" customFormat="1" ht="24" customHeight="1">
      <c r="A64" s="36" t="s">
        <v>80</v>
      </c>
      <c r="B64" s="36"/>
      <c r="C64" s="36"/>
      <c r="D64" s="36"/>
      <c r="E64" s="36"/>
      <c r="F64" s="36"/>
      <c r="G64" s="37" t="s">
        <v>69</v>
      </c>
      <c r="H64" s="37" t="s">
        <v>113</v>
      </c>
      <c r="I64" s="38">
        <f>550000</f>
        <v>550000</v>
      </c>
      <c r="J64" s="41">
        <f>45192.84</f>
        <v>45192.84</v>
      </c>
      <c r="K64" s="41"/>
      <c r="L64" s="41"/>
      <c r="M64" s="41"/>
      <c r="N64" s="40">
        <f>504807.16</f>
        <v>504807.16</v>
      </c>
      <c r="O64" s="40"/>
    </row>
    <row r="65" spans="1:15" s="1" customFormat="1" ht="24" customHeight="1">
      <c r="A65" s="36" t="s">
        <v>80</v>
      </c>
      <c r="B65" s="36"/>
      <c r="C65" s="36"/>
      <c r="D65" s="36"/>
      <c r="E65" s="36"/>
      <c r="F65" s="36"/>
      <c r="G65" s="37" t="s">
        <v>69</v>
      </c>
      <c r="H65" s="37" t="s">
        <v>114</v>
      </c>
      <c r="I65" s="38">
        <f>50000</f>
        <v>50000</v>
      </c>
      <c r="J65" s="39" t="s">
        <v>45</v>
      </c>
      <c r="K65" s="39"/>
      <c r="L65" s="39"/>
      <c r="M65" s="39"/>
      <c r="N65" s="40">
        <f>50000</f>
        <v>50000</v>
      </c>
      <c r="O65" s="40"/>
    </row>
    <row r="66" spans="1:15" s="1" customFormat="1" ht="24" customHeight="1">
      <c r="A66" s="36" t="s">
        <v>80</v>
      </c>
      <c r="B66" s="36"/>
      <c r="C66" s="36"/>
      <c r="D66" s="36"/>
      <c r="E66" s="36"/>
      <c r="F66" s="36"/>
      <c r="G66" s="37" t="s">
        <v>69</v>
      </c>
      <c r="H66" s="37" t="s">
        <v>115</v>
      </c>
      <c r="I66" s="38">
        <f>280000</f>
        <v>280000</v>
      </c>
      <c r="J66" s="39" t="s">
        <v>45</v>
      </c>
      <c r="K66" s="39"/>
      <c r="L66" s="39"/>
      <c r="M66" s="39"/>
      <c r="N66" s="40">
        <f>280000</f>
        <v>280000</v>
      </c>
      <c r="O66" s="40"/>
    </row>
    <row r="67" spans="1:15" s="1" customFormat="1" ht="24" customHeight="1">
      <c r="A67" s="36" t="s">
        <v>80</v>
      </c>
      <c r="B67" s="36"/>
      <c r="C67" s="36"/>
      <c r="D67" s="36"/>
      <c r="E67" s="36"/>
      <c r="F67" s="36"/>
      <c r="G67" s="37" t="s">
        <v>69</v>
      </c>
      <c r="H67" s="37" t="s">
        <v>116</v>
      </c>
      <c r="I67" s="38">
        <f>100000</f>
        <v>100000</v>
      </c>
      <c r="J67" s="39" t="s">
        <v>45</v>
      </c>
      <c r="K67" s="39"/>
      <c r="L67" s="39"/>
      <c r="M67" s="39"/>
      <c r="N67" s="40">
        <f>100000</f>
        <v>100000</v>
      </c>
      <c r="O67" s="40"/>
    </row>
    <row r="68" spans="1:15" s="1" customFormat="1" ht="13.5" customHeight="1">
      <c r="A68" s="36" t="s">
        <v>98</v>
      </c>
      <c r="B68" s="36"/>
      <c r="C68" s="36"/>
      <c r="D68" s="36"/>
      <c r="E68" s="36"/>
      <c r="F68" s="36"/>
      <c r="G68" s="37" t="s">
        <v>69</v>
      </c>
      <c r="H68" s="37" t="s">
        <v>117</v>
      </c>
      <c r="I68" s="38">
        <f>7084800</f>
        <v>7084800</v>
      </c>
      <c r="J68" s="41">
        <f>106929.48</f>
        <v>106929.48</v>
      </c>
      <c r="K68" s="41"/>
      <c r="L68" s="41"/>
      <c r="M68" s="41"/>
      <c r="N68" s="40">
        <f>6977870.52</f>
        <v>6977870.52</v>
      </c>
      <c r="O68" s="40"/>
    </row>
    <row r="69" spans="1:15" s="1" customFormat="1" ht="24" customHeight="1">
      <c r="A69" s="36" t="s">
        <v>118</v>
      </c>
      <c r="B69" s="36"/>
      <c r="C69" s="36"/>
      <c r="D69" s="36"/>
      <c r="E69" s="36"/>
      <c r="F69" s="36"/>
      <c r="G69" s="37" t="s">
        <v>69</v>
      </c>
      <c r="H69" s="37" t="s">
        <v>119</v>
      </c>
      <c r="I69" s="38">
        <f>80000</f>
        <v>80000</v>
      </c>
      <c r="J69" s="39" t="s">
        <v>45</v>
      </c>
      <c r="K69" s="39"/>
      <c r="L69" s="39"/>
      <c r="M69" s="39"/>
      <c r="N69" s="40">
        <f>80000</f>
        <v>80000</v>
      </c>
      <c r="O69" s="40"/>
    </row>
    <row r="70" spans="1:15" s="1" customFormat="1" ht="24" customHeight="1">
      <c r="A70" s="36" t="s">
        <v>100</v>
      </c>
      <c r="B70" s="36"/>
      <c r="C70" s="36"/>
      <c r="D70" s="36"/>
      <c r="E70" s="36"/>
      <c r="F70" s="36"/>
      <c r="G70" s="37" t="s">
        <v>69</v>
      </c>
      <c r="H70" s="37" t="s">
        <v>120</v>
      </c>
      <c r="I70" s="38">
        <f>2124700</f>
        <v>2124700</v>
      </c>
      <c r="J70" s="39" t="s">
        <v>45</v>
      </c>
      <c r="K70" s="39"/>
      <c r="L70" s="39"/>
      <c r="M70" s="39"/>
      <c r="N70" s="40">
        <f>2124700</f>
        <v>2124700</v>
      </c>
      <c r="O70" s="40"/>
    </row>
    <row r="71" spans="1:15" s="1" customFormat="1" ht="24" customHeight="1">
      <c r="A71" s="36" t="s">
        <v>80</v>
      </c>
      <c r="B71" s="36"/>
      <c r="C71" s="36"/>
      <c r="D71" s="36"/>
      <c r="E71" s="36"/>
      <c r="F71" s="36"/>
      <c r="G71" s="37" t="s">
        <v>69</v>
      </c>
      <c r="H71" s="37" t="s">
        <v>121</v>
      </c>
      <c r="I71" s="38">
        <f>1638500</f>
        <v>1638500</v>
      </c>
      <c r="J71" s="41">
        <f>76911.17</f>
        <v>76911.17</v>
      </c>
      <c r="K71" s="41"/>
      <c r="L71" s="41"/>
      <c r="M71" s="41"/>
      <c r="N71" s="40">
        <f>1561588.83</f>
        <v>1561588.83</v>
      </c>
      <c r="O71" s="40"/>
    </row>
    <row r="72" spans="1:15" s="1" customFormat="1" ht="13.5" customHeight="1">
      <c r="A72" s="36" t="s">
        <v>82</v>
      </c>
      <c r="B72" s="36"/>
      <c r="C72" s="36"/>
      <c r="D72" s="36"/>
      <c r="E72" s="36"/>
      <c r="F72" s="36"/>
      <c r="G72" s="37" t="s">
        <v>69</v>
      </c>
      <c r="H72" s="37" t="s">
        <v>122</v>
      </c>
      <c r="I72" s="38">
        <f>7000</f>
        <v>7000</v>
      </c>
      <c r="J72" s="41">
        <f>579</f>
        <v>579</v>
      </c>
      <c r="K72" s="41"/>
      <c r="L72" s="41"/>
      <c r="M72" s="41"/>
      <c r="N72" s="40">
        <f>6421</f>
        <v>6421</v>
      </c>
      <c r="O72" s="40"/>
    </row>
    <row r="73" spans="1:15" s="1" customFormat="1" ht="13.5" customHeight="1">
      <c r="A73" s="36" t="s">
        <v>84</v>
      </c>
      <c r="B73" s="36"/>
      <c r="C73" s="36"/>
      <c r="D73" s="36"/>
      <c r="E73" s="36"/>
      <c r="F73" s="36"/>
      <c r="G73" s="37" t="s">
        <v>69</v>
      </c>
      <c r="H73" s="37" t="s">
        <v>123</v>
      </c>
      <c r="I73" s="38">
        <f>30000</f>
        <v>30000</v>
      </c>
      <c r="J73" s="41">
        <f>8507.61</f>
        <v>8507.61</v>
      </c>
      <c r="K73" s="41"/>
      <c r="L73" s="41"/>
      <c r="M73" s="41"/>
      <c r="N73" s="40">
        <f>21492.39</f>
        <v>21492.39</v>
      </c>
      <c r="O73" s="40"/>
    </row>
    <row r="74" spans="1:15" s="1" customFormat="1" ht="13.5" customHeight="1">
      <c r="A74" s="36" t="s">
        <v>86</v>
      </c>
      <c r="B74" s="36"/>
      <c r="C74" s="36"/>
      <c r="D74" s="36"/>
      <c r="E74" s="36"/>
      <c r="F74" s="36"/>
      <c r="G74" s="37" t="s">
        <v>69</v>
      </c>
      <c r="H74" s="37" t="s">
        <v>124</v>
      </c>
      <c r="I74" s="38">
        <f>20000</f>
        <v>20000</v>
      </c>
      <c r="J74" s="39" t="s">
        <v>45</v>
      </c>
      <c r="K74" s="39"/>
      <c r="L74" s="39"/>
      <c r="M74" s="39"/>
      <c r="N74" s="40">
        <f>20000</f>
        <v>20000</v>
      </c>
      <c r="O74" s="40"/>
    </row>
    <row r="75" spans="1:15" s="1" customFormat="1" ht="24" customHeight="1">
      <c r="A75" s="36" t="s">
        <v>80</v>
      </c>
      <c r="B75" s="36"/>
      <c r="C75" s="36"/>
      <c r="D75" s="36"/>
      <c r="E75" s="36"/>
      <c r="F75" s="36"/>
      <c r="G75" s="37" t="s">
        <v>69</v>
      </c>
      <c r="H75" s="37" t="s">
        <v>125</v>
      </c>
      <c r="I75" s="38">
        <f>95000</f>
        <v>95000</v>
      </c>
      <c r="J75" s="39" t="s">
        <v>45</v>
      </c>
      <c r="K75" s="39"/>
      <c r="L75" s="39"/>
      <c r="M75" s="39"/>
      <c r="N75" s="40">
        <f>95000</f>
        <v>95000</v>
      </c>
      <c r="O75" s="40"/>
    </row>
    <row r="76" spans="1:15" s="1" customFormat="1" ht="13.5" customHeight="1">
      <c r="A76" s="36" t="s">
        <v>98</v>
      </c>
      <c r="B76" s="36"/>
      <c r="C76" s="36"/>
      <c r="D76" s="36"/>
      <c r="E76" s="36"/>
      <c r="F76" s="36"/>
      <c r="G76" s="37" t="s">
        <v>69</v>
      </c>
      <c r="H76" s="37" t="s">
        <v>126</v>
      </c>
      <c r="I76" s="38">
        <f>400000</f>
        <v>400000</v>
      </c>
      <c r="J76" s="39" t="s">
        <v>45</v>
      </c>
      <c r="K76" s="39"/>
      <c r="L76" s="39"/>
      <c r="M76" s="39"/>
      <c r="N76" s="40">
        <f>400000</f>
        <v>400000</v>
      </c>
      <c r="O76" s="40"/>
    </row>
    <row r="77" spans="1:15" s="1" customFormat="1" ht="24" customHeight="1">
      <c r="A77" s="36" t="s">
        <v>100</v>
      </c>
      <c r="B77" s="36"/>
      <c r="C77" s="36"/>
      <c r="D77" s="36"/>
      <c r="E77" s="36"/>
      <c r="F77" s="36"/>
      <c r="G77" s="37" t="s">
        <v>69</v>
      </c>
      <c r="H77" s="37" t="s">
        <v>127</v>
      </c>
      <c r="I77" s="38">
        <f>120000</f>
        <v>120000</v>
      </c>
      <c r="J77" s="39" t="s">
        <v>45</v>
      </c>
      <c r="K77" s="39"/>
      <c r="L77" s="39"/>
      <c r="M77" s="39"/>
      <c r="N77" s="40">
        <f>120000</f>
        <v>120000</v>
      </c>
      <c r="O77" s="40"/>
    </row>
    <row r="78" spans="1:15" s="1" customFormat="1" ht="24" customHeight="1">
      <c r="A78" s="36" t="s">
        <v>128</v>
      </c>
      <c r="B78" s="36"/>
      <c r="C78" s="36"/>
      <c r="D78" s="36"/>
      <c r="E78" s="36"/>
      <c r="F78" s="36"/>
      <c r="G78" s="37" t="s">
        <v>69</v>
      </c>
      <c r="H78" s="37" t="s">
        <v>129</v>
      </c>
      <c r="I78" s="38">
        <f>135000</f>
        <v>135000</v>
      </c>
      <c r="J78" s="39" t="s">
        <v>45</v>
      </c>
      <c r="K78" s="39"/>
      <c r="L78" s="39"/>
      <c r="M78" s="39"/>
      <c r="N78" s="40">
        <f>135000</f>
        <v>135000</v>
      </c>
      <c r="O78" s="40"/>
    </row>
    <row r="79" spans="1:15" s="1" customFormat="1" ht="24" customHeight="1">
      <c r="A79" s="36" t="s">
        <v>80</v>
      </c>
      <c r="B79" s="36"/>
      <c r="C79" s="36"/>
      <c r="D79" s="36"/>
      <c r="E79" s="36"/>
      <c r="F79" s="36"/>
      <c r="G79" s="37" t="s">
        <v>69</v>
      </c>
      <c r="H79" s="37" t="s">
        <v>130</v>
      </c>
      <c r="I79" s="38">
        <f>100000</f>
        <v>100000</v>
      </c>
      <c r="J79" s="39" t="s">
        <v>45</v>
      </c>
      <c r="K79" s="39"/>
      <c r="L79" s="39"/>
      <c r="M79" s="39"/>
      <c r="N79" s="40">
        <f>100000</f>
        <v>100000</v>
      </c>
      <c r="O79" s="40"/>
    </row>
    <row r="80" spans="1:15" s="1" customFormat="1" ht="24" customHeight="1">
      <c r="A80" s="36" t="s">
        <v>80</v>
      </c>
      <c r="B80" s="36"/>
      <c r="C80" s="36"/>
      <c r="D80" s="36"/>
      <c r="E80" s="36"/>
      <c r="F80" s="36"/>
      <c r="G80" s="37" t="s">
        <v>69</v>
      </c>
      <c r="H80" s="37" t="s">
        <v>131</v>
      </c>
      <c r="I80" s="38">
        <f>50000</f>
        <v>50000</v>
      </c>
      <c r="J80" s="39" t="s">
        <v>45</v>
      </c>
      <c r="K80" s="39"/>
      <c r="L80" s="39"/>
      <c r="M80" s="39"/>
      <c r="N80" s="40">
        <f>50000</f>
        <v>50000</v>
      </c>
      <c r="O80" s="40"/>
    </row>
    <row r="81" spans="1:15" s="1" customFormat="1" ht="24" customHeight="1">
      <c r="A81" s="36" t="s">
        <v>80</v>
      </c>
      <c r="B81" s="36"/>
      <c r="C81" s="36"/>
      <c r="D81" s="36"/>
      <c r="E81" s="36"/>
      <c r="F81" s="36"/>
      <c r="G81" s="37" t="s">
        <v>69</v>
      </c>
      <c r="H81" s="37" t="s">
        <v>132</v>
      </c>
      <c r="I81" s="38">
        <f>300000</f>
        <v>300000</v>
      </c>
      <c r="J81" s="39" t="s">
        <v>45</v>
      </c>
      <c r="K81" s="39"/>
      <c r="L81" s="39"/>
      <c r="M81" s="39"/>
      <c r="N81" s="40">
        <f>300000</f>
        <v>300000</v>
      </c>
      <c r="O81" s="40"/>
    </row>
    <row r="82" spans="1:15" s="1" customFormat="1" ht="15" customHeight="1">
      <c r="A82" s="42" t="s">
        <v>133</v>
      </c>
      <c r="B82" s="42"/>
      <c r="C82" s="42"/>
      <c r="D82" s="42"/>
      <c r="E82" s="42"/>
      <c r="F82" s="42"/>
      <c r="G82" s="43" t="s">
        <v>134</v>
      </c>
      <c r="H82" s="43" t="s">
        <v>36</v>
      </c>
      <c r="I82" s="44">
        <f>-943521.81</f>
        <v>-943521.81</v>
      </c>
      <c r="J82" s="45">
        <f>-43728.84</f>
        <v>-43728.84</v>
      </c>
      <c r="K82" s="45"/>
      <c r="L82" s="45"/>
      <c r="M82" s="45"/>
      <c r="N82" s="46" t="s">
        <v>36</v>
      </c>
      <c r="O82" s="46"/>
    </row>
    <row r="83" spans="1:15" s="1" customFormat="1" ht="13.5" customHeight="1">
      <c r="A83" s="7" t="s">
        <v>10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s="1" customFormat="1" ht="13.5" customHeight="1">
      <c r="A84" s="12" t="s">
        <v>135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s="1" customFormat="1" ht="45.75" customHeight="1">
      <c r="A85" s="13" t="s">
        <v>22</v>
      </c>
      <c r="B85" s="13"/>
      <c r="C85" s="13"/>
      <c r="D85" s="13"/>
      <c r="E85" s="13"/>
      <c r="F85" s="13"/>
      <c r="G85" s="14" t="s">
        <v>23</v>
      </c>
      <c r="H85" s="14" t="s">
        <v>136</v>
      </c>
      <c r="I85" s="15" t="s">
        <v>25</v>
      </c>
      <c r="J85" s="16" t="s">
        <v>26</v>
      </c>
      <c r="K85" s="16"/>
      <c r="L85" s="16"/>
      <c r="M85" s="16"/>
      <c r="N85" s="17" t="s">
        <v>27</v>
      </c>
      <c r="O85" s="17"/>
    </row>
    <row r="86" spans="1:15" s="1" customFormat="1" ht="12.75" customHeight="1">
      <c r="A86" s="18" t="s">
        <v>28</v>
      </c>
      <c r="B86" s="18"/>
      <c r="C86" s="18"/>
      <c r="D86" s="18"/>
      <c r="E86" s="18"/>
      <c r="F86" s="18"/>
      <c r="G86" s="19" t="s">
        <v>29</v>
      </c>
      <c r="H86" s="19" t="s">
        <v>30</v>
      </c>
      <c r="I86" s="20" t="s">
        <v>31</v>
      </c>
      <c r="J86" s="21" t="s">
        <v>32</v>
      </c>
      <c r="K86" s="21"/>
      <c r="L86" s="21"/>
      <c r="M86" s="21"/>
      <c r="N86" s="22" t="s">
        <v>33</v>
      </c>
      <c r="O86" s="22"/>
    </row>
    <row r="87" spans="1:15" s="1" customFormat="1" ht="13.5" customHeight="1">
      <c r="A87" s="23" t="s">
        <v>137</v>
      </c>
      <c r="B87" s="23"/>
      <c r="C87" s="23"/>
      <c r="D87" s="23"/>
      <c r="E87" s="23"/>
      <c r="F87" s="23"/>
      <c r="G87" s="24" t="s">
        <v>138</v>
      </c>
      <c r="H87" s="24" t="s">
        <v>36</v>
      </c>
      <c r="I87" s="47">
        <f>943521.81</f>
        <v>943521.81</v>
      </c>
      <c r="J87" s="26">
        <f>43728.84</f>
        <v>43728.84</v>
      </c>
      <c r="K87" s="26"/>
      <c r="L87" s="26"/>
      <c r="M87" s="26"/>
      <c r="N87" s="48">
        <f>899792.97</f>
        <v>899792.97</v>
      </c>
      <c r="O87" s="48"/>
    </row>
    <row r="88" spans="1:15" s="1" customFormat="1" ht="13.5" customHeight="1">
      <c r="A88" s="49" t="s">
        <v>139</v>
      </c>
      <c r="B88" s="49"/>
      <c r="C88" s="49"/>
      <c r="D88" s="49"/>
      <c r="E88" s="49"/>
      <c r="F88" s="49"/>
      <c r="G88" s="50" t="s">
        <v>10</v>
      </c>
      <c r="H88" s="50" t="s">
        <v>10</v>
      </c>
      <c r="I88" s="51" t="s">
        <v>10</v>
      </c>
      <c r="J88" s="52" t="s">
        <v>10</v>
      </c>
      <c r="K88" s="52"/>
      <c r="L88" s="52"/>
      <c r="M88" s="52"/>
      <c r="N88" s="53" t="s">
        <v>10</v>
      </c>
      <c r="O88" s="53"/>
    </row>
    <row r="89" spans="1:15" s="1" customFormat="1" ht="13.5" customHeight="1">
      <c r="A89" s="28" t="s">
        <v>140</v>
      </c>
      <c r="B89" s="28"/>
      <c r="C89" s="28"/>
      <c r="D89" s="28"/>
      <c r="E89" s="28"/>
      <c r="F89" s="28"/>
      <c r="G89" s="54" t="s">
        <v>141</v>
      </c>
      <c r="H89" s="29" t="s">
        <v>36</v>
      </c>
      <c r="I89" s="55" t="s">
        <v>45</v>
      </c>
      <c r="J89" s="34" t="s">
        <v>45</v>
      </c>
      <c r="K89" s="34"/>
      <c r="L89" s="34"/>
      <c r="M89" s="34"/>
      <c r="N89" s="56" t="s">
        <v>45</v>
      </c>
      <c r="O89" s="56"/>
    </row>
    <row r="90" spans="1:15" s="1" customFormat="1" ht="13.5" customHeight="1">
      <c r="A90" s="36" t="s">
        <v>10</v>
      </c>
      <c r="B90" s="36"/>
      <c r="C90" s="36"/>
      <c r="D90" s="36"/>
      <c r="E90" s="36"/>
      <c r="F90" s="36"/>
      <c r="G90" s="37" t="s">
        <v>141</v>
      </c>
      <c r="H90" s="37" t="s">
        <v>10</v>
      </c>
      <c r="I90" s="57" t="s">
        <v>45</v>
      </c>
      <c r="J90" s="39" t="s">
        <v>45</v>
      </c>
      <c r="K90" s="39"/>
      <c r="L90" s="39"/>
      <c r="M90" s="39"/>
      <c r="N90" s="58" t="s">
        <v>45</v>
      </c>
      <c r="O90" s="58"/>
    </row>
    <row r="91" spans="1:15" s="1" customFormat="1" ht="0.75" customHeight="1">
      <c r="A91" s="59" t="s">
        <v>10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s="1" customFormat="1" ht="13.5" customHeight="1">
      <c r="A92" s="36" t="s">
        <v>142</v>
      </c>
      <c r="B92" s="36"/>
      <c r="C92" s="36"/>
      <c r="D92" s="36"/>
      <c r="E92" s="36"/>
      <c r="F92" s="36"/>
      <c r="G92" s="50" t="s">
        <v>143</v>
      </c>
      <c r="H92" s="50" t="s">
        <v>36</v>
      </c>
      <c r="I92" s="51" t="s">
        <v>45</v>
      </c>
      <c r="J92" s="39" t="s">
        <v>45</v>
      </c>
      <c r="K92" s="39"/>
      <c r="L92" s="39"/>
      <c r="M92" s="39"/>
      <c r="N92" s="53" t="s">
        <v>45</v>
      </c>
      <c r="O92" s="53"/>
    </row>
    <row r="93" spans="1:15" s="1" customFormat="1" ht="13.5" customHeight="1">
      <c r="A93" s="36" t="s">
        <v>10</v>
      </c>
      <c r="B93" s="36"/>
      <c r="C93" s="36"/>
      <c r="D93" s="36"/>
      <c r="E93" s="36"/>
      <c r="F93" s="36"/>
      <c r="G93" s="37" t="s">
        <v>143</v>
      </c>
      <c r="H93" s="37" t="s">
        <v>10</v>
      </c>
      <c r="I93" s="57" t="s">
        <v>45</v>
      </c>
      <c r="J93" s="39" t="s">
        <v>45</v>
      </c>
      <c r="K93" s="39"/>
      <c r="L93" s="39"/>
      <c r="M93" s="39"/>
      <c r="N93" s="58" t="s">
        <v>45</v>
      </c>
      <c r="O93" s="58"/>
    </row>
    <row r="94" spans="1:15" s="1" customFormat="1" ht="13.5" customHeight="1">
      <c r="A94" s="36" t="s">
        <v>144</v>
      </c>
      <c r="B94" s="36"/>
      <c r="C94" s="36"/>
      <c r="D94" s="36"/>
      <c r="E94" s="36"/>
      <c r="F94" s="36"/>
      <c r="G94" s="37" t="s">
        <v>145</v>
      </c>
      <c r="H94" s="37" t="s">
        <v>146</v>
      </c>
      <c r="I94" s="60">
        <f>943521.81</f>
        <v>943521.81</v>
      </c>
      <c r="J94" s="41">
        <f>43728.84</f>
        <v>43728.84</v>
      </c>
      <c r="K94" s="41"/>
      <c r="L94" s="41"/>
      <c r="M94" s="41"/>
      <c r="N94" s="61">
        <f>899792.97</f>
        <v>899792.97</v>
      </c>
      <c r="O94" s="61"/>
    </row>
    <row r="95" spans="1:15" s="1" customFormat="1" ht="13.5" customHeight="1">
      <c r="A95" s="36" t="s">
        <v>147</v>
      </c>
      <c r="B95" s="36"/>
      <c r="C95" s="36"/>
      <c r="D95" s="36"/>
      <c r="E95" s="36"/>
      <c r="F95" s="36"/>
      <c r="G95" s="37" t="s">
        <v>148</v>
      </c>
      <c r="H95" s="37" t="s">
        <v>149</v>
      </c>
      <c r="I95" s="60">
        <f>-22828500</f>
        <v>-22828500</v>
      </c>
      <c r="J95" s="41">
        <f>-715460.18</f>
        <v>-715460.18</v>
      </c>
      <c r="K95" s="41"/>
      <c r="L95" s="41"/>
      <c r="M95" s="41"/>
      <c r="N95" s="62" t="s">
        <v>36</v>
      </c>
      <c r="O95" s="62"/>
    </row>
    <row r="96" spans="1:15" s="1" customFormat="1" ht="13.5" customHeight="1">
      <c r="A96" s="36" t="s">
        <v>150</v>
      </c>
      <c r="B96" s="36"/>
      <c r="C96" s="36"/>
      <c r="D96" s="36"/>
      <c r="E96" s="36"/>
      <c r="F96" s="36"/>
      <c r="G96" s="37" t="s">
        <v>151</v>
      </c>
      <c r="H96" s="37" t="s">
        <v>152</v>
      </c>
      <c r="I96" s="60">
        <f>23772021.81</f>
        <v>23772021.81</v>
      </c>
      <c r="J96" s="41">
        <f>759189.02</f>
        <v>759189.02</v>
      </c>
      <c r="K96" s="41"/>
      <c r="L96" s="41"/>
      <c r="M96" s="41"/>
      <c r="N96" s="62" t="s">
        <v>36</v>
      </c>
      <c r="O96" s="62"/>
    </row>
    <row r="97" spans="1:15" s="1" customFormat="1" ht="13.5" customHeight="1">
      <c r="A97" s="63" t="s">
        <v>10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5" s="1" customFormat="1" ht="15.75" customHeight="1">
      <c r="A98" s="7" t="s">
        <v>10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s="1" customFormat="1" ht="13.5" customHeight="1">
      <c r="A99" s="64" t="s">
        <v>153</v>
      </c>
      <c r="B99" s="64"/>
      <c r="C99" s="64"/>
      <c r="D99" s="64"/>
      <c r="E99" s="64"/>
      <c r="F99" s="7" t="s">
        <v>10</v>
      </c>
      <c r="G99" s="7"/>
      <c r="H99" s="7"/>
      <c r="I99" s="7"/>
      <c r="J99" s="7"/>
      <c r="K99" s="7"/>
      <c r="L99" s="7"/>
      <c r="M99" s="7"/>
      <c r="N99" s="7"/>
      <c r="O99" s="7"/>
    </row>
    <row r="100" spans="1:15" s="1" customFormat="1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2" spans="1:14" ht="39" customHeight="1">
      <c r="A102" s="65" t="s">
        <v>154</v>
      </c>
      <c r="B102" s="65"/>
      <c r="C102" s="65"/>
      <c r="D102" s="65"/>
      <c r="E102" s="65"/>
      <c r="F102" s="65"/>
      <c r="I102" s="66" t="s">
        <v>155</v>
      </c>
      <c r="J102" s="66"/>
      <c r="K102" s="66"/>
      <c r="L102" s="66"/>
      <c r="M102" s="66"/>
      <c r="N102" s="66"/>
    </row>
    <row r="104" spans="1:15" ht="12.75">
      <c r="A104" s="66" t="s">
        <v>156</v>
      </c>
      <c r="B104" s="66"/>
      <c r="C104" s="66"/>
      <c r="D104" s="66"/>
      <c r="E104" s="66"/>
      <c r="F104" s="66"/>
      <c r="I104" s="66" t="s">
        <v>157</v>
      </c>
      <c r="J104" s="66"/>
      <c r="K104" s="66"/>
      <c r="L104" s="66"/>
      <c r="M104" s="66"/>
      <c r="N104" s="66"/>
      <c r="O104" s="66"/>
    </row>
  </sheetData>
  <mergeCells count="276">
    <mergeCell ref="A102:F102"/>
    <mergeCell ref="I102:N102"/>
    <mergeCell ref="A104:F104"/>
    <mergeCell ref="I104:O104"/>
    <mergeCell ref="A98:O98"/>
    <mergeCell ref="A99:E99"/>
    <mergeCell ref="F99:O99"/>
    <mergeCell ref="A100:O100"/>
    <mergeCell ref="A96:F96"/>
    <mergeCell ref="J96:M96"/>
    <mergeCell ref="N96:O96"/>
    <mergeCell ref="A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O84"/>
    <mergeCell ref="A85:F85"/>
    <mergeCell ref="J85:M85"/>
    <mergeCell ref="N85:O85"/>
    <mergeCell ref="A82:F82"/>
    <mergeCell ref="J82:M82"/>
    <mergeCell ref="N82:O82"/>
    <mergeCell ref="A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O28"/>
    <mergeCell ref="A29:F29"/>
    <mergeCell ref="J29:M29"/>
    <mergeCell ref="N29:O29"/>
    <mergeCell ref="A26:F26"/>
    <mergeCell ref="J26:M26"/>
    <mergeCell ref="N26:O26"/>
    <mergeCell ref="A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27" max="255" man="1"/>
    <brk id="8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2016-02-05T11:40:47Z</dcterms:created>
  <dcterms:modified xsi:type="dcterms:W3CDTF">2016-02-05T11:40:47Z</dcterms:modified>
  <cp:category/>
  <cp:version/>
  <cp:contentType/>
  <cp:contentStatus/>
</cp:coreProperties>
</file>